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9555" windowHeight="73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<sst xmlns="http://schemas.openxmlformats.org/spreadsheetml/2006/main" count="58" uniqueCount="54">
  <si>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Problem</t>
  </si>
  <si>
    <t>Number in the Sample</t>
  </si>
  <si>
    <t>Number Failed</t>
  </si>
  <si>
    <t>Times of Failure or Cycles to Failure</t>
  </si>
  <si>
    <t>WEIBULL PARAMETERS</t>
  </si>
  <si>
    <t>Weibull Analysis 3 Parameter</t>
  </si>
  <si>
    <t>2 PARAMETER</t>
  </si>
  <si>
    <t>3 PARAMETER</t>
  </si>
  <si>
    <t>3 PARAMETERS</t>
  </si>
  <si>
    <t>Cycles</t>
  </si>
  <si>
    <t>Reliability</t>
  </si>
  <si>
    <t>SEE SHEET2 FOR SURVIVAL GRAPH</t>
  </si>
  <si>
    <t>MR</t>
  </si>
  <si>
    <t>t</t>
  </si>
  <si>
    <t>j</t>
  </si>
  <si>
    <t xml:space="preserve">    b =</t>
  </si>
  <si>
    <t>y = ax + b</t>
  </si>
  <si>
    <t>WEIBULL PLOT</t>
  </si>
  <si>
    <t>ln(-ln(1-MR))</t>
  </si>
  <si>
    <t>y</t>
  </si>
  <si>
    <t>x</t>
  </si>
  <si>
    <t>RSQ =</t>
  </si>
  <si>
    <t>&lt;==MAXIMIZE by manipulating SPIN BUTTON</t>
  </si>
  <si>
    <t>NS =</t>
  </si>
  <si>
    <t>&lt;== Number in sample</t>
  </si>
  <si>
    <t>*t(1)</t>
  </si>
  <si>
    <t>γ =</t>
  </si>
  <si>
    <t>&lt;== γ can be changed from -t(1) to t(1)</t>
  </si>
  <si>
    <r>
      <t>α</t>
    </r>
    <r>
      <rPr>
        <b/>
        <sz val="10"/>
        <rFont val="Arial"/>
        <family val="2"/>
      </rPr>
      <t xml:space="preserve"> = a</t>
    </r>
  </si>
  <si>
    <t>β =</t>
  </si>
  <si>
    <t>&lt;== Scale Parameter(Alpha)</t>
  </si>
  <si>
    <t>&lt;== Shape Parameter (Beta)</t>
  </si>
  <si>
    <t>&lt;== Scale Parameter (Alpha)</t>
  </si>
  <si>
    <t>&lt;== Location Parameter (Gamma)</t>
  </si>
  <si>
    <t>&lt;== Least Square Error</t>
  </si>
  <si>
    <t>&lt;== MTTF</t>
  </si>
  <si>
    <t>&lt;== Scale Parameter</t>
  </si>
  <si>
    <t>&lt;== Shape Parameter</t>
  </si>
  <si>
    <t>&lt;== Location Parameter</t>
  </si>
  <si>
    <t>RESULTS</t>
  </si>
  <si>
    <t>t-γ</t>
  </si>
  <si>
    <t>ln(t-γ)</t>
  </si>
  <si>
    <t>&lt;==SPIN BUTTON CHANGES THIS NUMBER.</t>
  </si>
  <si>
    <r>
      <t xml:space="preserve">     '=250 CORRESPONDS TO </t>
    </r>
    <r>
      <rPr>
        <b/>
        <sz val="10"/>
        <rFont val="Times New Roman"/>
        <family val="1"/>
      </rPr>
      <t>γ</t>
    </r>
    <r>
      <rPr>
        <b/>
        <sz val="10"/>
        <rFont val="Arial"/>
        <family val="0"/>
      </rPr>
      <t xml:space="preserve"> = 0</t>
    </r>
  </si>
  <si>
    <t xml:space="preserve">     NUMBER CHANGES FROM 0 TO 500</t>
  </si>
  <si>
    <t>Note: Median Rank (MR) is evaluated using the function MR(j,n)</t>
  </si>
  <si>
    <t xml:space="preserve">         Alternatinvely we may use MR = (j-0.3)/(n+0.4)</t>
  </si>
  <si>
    <t>xbar =</t>
  </si>
  <si>
    <t>ybar =</t>
  </si>
  <si>
    <r>
      <t>Σ</t>
    </r>
    <r>
      <rPr>
        <b/>
        <sz val="10"/>
        <rFont val="Arial"/>
        <family val="0"/>
      </rPr>
      <t>xy =</t>
    </r>
  </si>
  <si>
    <r>
      <t>Σ</t>
    </r>
    <r>
      <rPr>
        <b/>
        <sz val="10"/>
        <rFont val="Arial"/>
        <family val="0"/>
      </rPr>
      <t>x^2 =</t>
    </r>
  </si>
  <si>
    <t>NOTE: FORMULAE MUST BE MODIFIED IF NUMBER OF FAILURES IS DIFFERENT</t>
  </si>
  <si>
    <t>Copy t from</t>
  </si>
  <si>
    <t>Sheet1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</si>
</sst>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Sheet2!$B$9:$B$31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58205889"/>
        <c:axId val="54090954"/>
      </c:scatterChart>
      <c:val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0954"/>
        <c:crosses val="autoZero"/>
        <c:crossBetween val="midCat"/>
        <c:dispUnits/>
      </c:val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Sheet3!$E$13:$E$22</c:f>
              <c:numCache/>
            </c:numRef>
          </c:xVal>
          <c:yVal>
            <c:numRef>
              <c:f>Sheet3!$F$13:$F$22</c:f>
              <c:numCache/>
            </c:numRef>
          </c:yVal>
          <c:smooth val="0"/>
        </c:ser>
        <c:axId val="17056539"/>
        <c:axId val="19291124"/>
      </c:scatterChart>
      <c:val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1124"/>
        <c:crosses val="autoZero"/>
        <c:crossBetween val="midCat"/>
        <c:dispUnits/>
      </c:valAx>
      <c:valAx>
        <c:axId val="192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6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85725</xdr:rowOff>
    </xdr:from>
    <xdr:to>
      <xdr:col>9</xdr:col>
      <xdr:colOff>19050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572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13</xdr:row>
      <xdr:rowOff>66675</xdr:rowOff>
    </xdr:from>
    <xdr:to>
      <xdr:col>17</xdr:col>
      <xdr:colOff>85725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3505200" y="2438400"/>
        <a:ext cx="70008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7</xdr:row>
      <xdr:rowOff>104775</xdr:rowOff>
    </xdr:from>
    <xdr:to>
      <xdr:col>17</xdr:col>
      <xdr:colOff>133350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4029075" y="1352550"/>
        <a:ext cx="64579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247650</xdr:colOff>
      <xdr:row>1</xdr:row>
      <xdr:rowOff>85725</xdr:rowOff>
    </xdr:from>
    <xdr:to>
      <xdr:col>3</xdr:col>
      <xdr:colOff>600075</xdr:colOff>
      <xdr:row>3</xdr:row>
      <xdr:rowOff>190500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47650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5"/>
  <sheetViews>
    <sheetView zoomScale="85" zoomScaleNormal="85" workbookViewId="0" topLeftCell="A1">
      <selection activeCell="F20" sqref="F20"/>
    </sheetView>
  </sheetViews>
  <sheetFormatPr defaultColWidth="9.140625" defaultRowHeight="12.75"/>
  <cols>
    <col min="2" max="2" width="10.57421875" style="0" customWidth="1"/>
    <col min="6" max="6" width="8.57421875" style="0" customWidth="1"/>
  </cols>
  <sheetData>
    <row r="1" spans="1:16" ht="15">
      <c r="A1" s="3" t="s">
        <v>5</v>
      </c>
      <c r="P1" s="10"/>
    </row>
    <row r="2" spans="1:16" ht="15">
      <c r="A2" s="3" t="s">
        <v>0</v>
      </c>
      <c r="P2" s="9"/>
    </row>
    <row r="3" spans="1:16" ht="15">
      <c r="A3" s="11" t="s">
        <v>1</v>
      </c>
      <c r="B3" s="3"/>
      <c r="C3" s="2"/>
      <c r="D3" s="2"/>
      <c r="E3" s="2"/>
      <c r="F3" s="2"/>
      <c r="G3" s="2"/>
      <c r="H3" s="2"/>
      <c r="I3" s="2"/>
      <c r="J3" s="2"/>
      <c r="P3" s="9"/>
    </row>
    <row r="4" spans="1:16" ht="14.25">
      <c r="A4" s="15">
        <v>10</v>
      </c>
      <c r="B4" s="12"/>
      <c r="C4" s="4"/>
      <c r="D4" s="4"/>
      <c r="E4" s="4"/>
      <c r="F4" s="2"/>
      <c r="G4" s="2"/>
      <c r="H4" s="2"/>
      <c r="I4" s="2"/>
      <c r="J4" s="2"/>
      <c r="P4" s="9"/>
    </row>
    <row r="5" spans="1:16" ht="15">
      <c r="A5" s="3" t="s">
        <v>2</v>
      </c>
      <c r="B5" s="2"/>
      <c r="C5" s="2"/>
      <c r="D5" s="2"/>
      <c r="E5" s="2"/>
      <c r="F5" s="20" t="s">
        <v>11</v>
      </c>
      <c r="G5" s="2"/>
      <c r="H5" s="1"/>
      <c r="I5" s="1"/>
      <c r="J5" s="1"/>
      <c r="K5" s="1"/>
      <c r="P5" s="9"/>
    </row>
    <row r="6" spans="1:16" ht="15">
      <c r="A6" s="9">
        <v>10</v>
      </c>
      <c r="B6" s="9"/>
      <c r="C6" s="9"/>
      <c r="D6" s="9"/>
      <c r="E6" s="9"/>
      <c r="F6" s="6"/>
      <c r="G6" s="9"/>
      <c r="H6" s="1"/>
      <c r="I6" s="1"/>
      <c r="J6" s="1"/>
      <c r="K6" s="1"/>
      <c r="P6" s="9"/>
    </row>
    <row r="7" spans="1:18" ht="15">
      <c r="A7" s="7" t="s">
        <v>3</v>
      </c>
      <c r="B7" s="9"/>
      <c r="C7" s="9"/>
      <c r="D7" s="9"/>
      <c r="E7" s="9"/>
      <c r="F7" s="9"/>
      <c r="G7" s="9"/>
      <c r="P7" s="10"/>
      <c r="Q7" s="1"/>
      <c r="R7" s="1"/>
    </row>
    <row r="8" spans="1:16" ht="14.25">
      <c r="A8" s="10">
        <v>346100</v>
      </c>
      <c r="B8" s="9"/>
      <c r="C8" s="9"/>
      <c r="D8" s="9"/>
      <c r="E8" s="9"/>
      <c r="F8" s="9"/>
      <c r="G8" s="9"/>
      <c r="H8" s="10"/>
      <c r="I8" s="1"/>
      <c r="J8" s="1"/>
      <c r="K8" s="1"/>
      <c r="P8" s="9"/>
    </row>
    <row r="9" spans="1:18" s="1" customFormat="1" ht="14.25">
      <c r="A9" s="10">
        <v>434990</v>
      </c>
      <c r="B9" s="9"/>
      <c r="C9" s="9"/>
      <c r="D9" s="9"/>
      <c r="E9" s="9"/>
      <c r="F9" s="9"/>
      <c r="G9" s="9"/>
      <c r="H9" s="10"/>
      <c r="J9" s="14"/>
      <c r="K9" s="14"/>
      <c r="P9"/>
      <c r="Q9"/>
      <c r="R9"/>
    </row>
    <row r="10" spans="1:11" ht="14.25">
      <c r="A10" s="10">
        <v>457270</v>
      </c>
      <c r="B10" s="9"/>
      <c r="C10" s="9"/>
      <c r="D10" s="9"/>
      <c r="E10" s="9"/>
      <c r="H10" s="10"/>
      <c r="I10" s="1"/>
      <c r="J10" s="14"/>
      <c r="K10" s="14"/>
    </row>
    <row r="11" spans="1:16" ht="14.25">
      <c r="A11" s="10">
        <v>475380</v>
      </c>
      <c r="B11" s="9"/>
      <c r="C11" s="9"/>
      <c r="D11" s="9"/>
      <c r="E11" s="9"/>
      <c r="F11" s="9"/>
      <c r="H11" s="10"/>
      <c r="I11" s="1"/>
      <c r="J11" s="14"/>
      <c r="K11" s="14"/>
      <c r="P11" s="9"/>
    </row>
    <row r="12" spans="1:16" ht="14.25">
      <c r="A12" s="10">
        <v>553890</v>
      </c>
      <c r="B12" s="9"/>
      <c r="C12" s="9"/>
      <c r="D12" s="9"/>
      <c r="E12" s="9"/>
      <c r="F12" s="9"/>
      <c r="H12" s="10"/>
      <c r="I12" s="1"/>
      <c r="J12" s="14"/>
      <c r="K12" s="14"/>
      <c r="P12" s="9"/>
    </row>
    <row r="13" spans="1:16" ht="14.25">
      <c r="A13" s="10">
        <v>600020</v>
      </c>
      <c r="D13" s="9"/>
      <c r="E13" s="9"/>
      <c r="F13" s="9"/>
      <c r="H13" s="10"/>
      <c r="I13" s="1"/>
      <c r="J13" s="14"/>
      <c r="K13" s="14"/>
      <c r="P13" s="9"/>
    </row>
    <row r="14" spans="1:16" ht="14.25">
      <c r="A14" s="10">
        <v>653440</v>
      </c>
      <c r="B14" s="9"/>
      <c r="D14" s="9"/>
      <c r="E14" s="9"/>
      <c r="F14" s="9"/>
      <c r="H14" s="10"/>
      <c r="I14" s="1"/>
      <c r="J14" s="14"/>
      <c r="K14" s="14"/>
      <c r="P14" s="9"/>
    </row>
    <row r="15" spans="1:16" ht="14.25">
      <c r="A15" s="10">
        <v>679700</v>
      </c>
      <c r="B15" s="9"/>
      <c r="D15" s="9"/>
      <c r="E15" s="9"/>
      <c r="F15" s="9"/>
      <c r="H15" s="10"/>
      <c r="I15" s="1"/>
      <c r="J15" s="14"/>
      <c r="P15" s="9"/>
    </row>
    <row r="16" spans="1:16" ht="14.25">
      <c r="A16" s="10">
        <v>727075</v>
      </c>
      <c r="B16" s="9"/>
      <c r="D16" s="9"/>
      <c r="E16" s="9"/>
      <c r="F16" s="9"/>
      <c r="H16" s="10"/>
      <c r="I16" s="1"/>
      <c r="J16" s="14"/>
      <c r="P16" s="9"/>
    </row>
    <row r="17" spans="1:16" ht="14.25">
      <c r="A17" s="10">
        <v>764055</v>
      </c>
      <c r="B17" s="9"/>
      <c r="D17" s="9"/>
      <c r="E17" s="9"/>
      <c r="F17" s="9"/>
      <c r="H17" s="10"/>
      <c r="I17" s="1"/>
      <c r="J17" s="14"/>
      <c r="P17" s="9"/>
    </row>
    <row r="18" spans="1:6" s="1" customFormat="1" ht="14.25">
      <c r="A18" s="19" t="s">
        <v>39</v>
      </c>
      <c r="B18" s="10"/>
      <c r="C18" s="10"/>
      <c r="D18" s="10"/>
      <c r="E18" s="9"/>
      <c r="F18" s="9"/>
    </row>
    <row r="19" spans="1:18" s="1" customFormat="1" ht="14.25">
      <c r="A19" s="8" t="s">
        <v>4</v>
      </c>
      <c r="E19" s="14"/>
      <c r="F19" s="5"/>
      <c r="G19" s="5"/>
      <c r="H19" s="8"/>
      <c r="K19" s="14"/>
      <c r="P19" s="9"/>
      <c r="Q19" s="9"/>
      <c r="R19" s="9"/>
    </row>
    <row r="20" spans="1:18" s="1" customFormat="1" ht="14.25">
      <c r="A20" s="25" t="s">
        <v>6</v>
      </c>
      <c r="E20" s="14"/>
      <c r="F20" s="5"/>
      <c r="G20" s="5"/>
      <c r="H20" s="8"/>
      <c r="K20" s="14"/>
      <c r="P20" s="9"/>
      <c r="Q20" s="9"/>
      <c r="R20" s="9"/>
    </row>
    <row r="21" spans="1:18" ht="14.25">
      <c r="A21">
        <v>624673.3827639159</v>
      </c>
      <c r="B21" s="23" t="s">
        <v>30</v>
      </c>
      <c r="E21" s="14"/>
      <c r="F21" s="5"/>
      <c r="G21" s="5"/>
      <c r="I21" s="16"/>
      <c r="K21" s="14"/>
      <c r="P21" s="9"/>
      <c r="Q21" s="9"/>
      <c r="R21" s="9"/>
    </row>
    <row r="22" spans="1:18" s="1" customFormat="1" ht="14.25">
      <c r="A22" s="1">
        <v>4.312216373223726</v>
      </c>
      <c r="B22" s="24" t="s">
        <v>31</v>
      </c>
      <c r="E22" s="14"/>
      <c r="F22" s="5"/>
      <c r="G22" s="5"/>
      <c r="I22" s="17"/>
      <c r="K22" s="14"/>
      <c r="P22" s="9"/>
      <c r="Q22" s="9"/>
      <c r="R22" s="9"/>
    </row>
    <row r="23" spans="1:18" s="1" customFormat="1" ht="14.25">
      <c r="A23" s="1">
        <v>0.24004476504468386</v>
      </c>
      <c r="B23" s="23" t="s">
        <v>34</v>
      </c>
      <c r="E23" s="14"/>
      <c r="F23" s="5"/>
      <c r="G23" s="5"/>
      <c r="I23" s="17"/>
      <c r="P23" s="9"/>
      <c r="Q23" s="9"/>
      <c r="R23" s="9"/>
    </row>
    <row r="24" spans="1:18" ht="14.25">
      <c r="A24">
        <v>568653.6921548994</v>
      </c>
      <c r="B24" s="21" t="s">
        <v>35</v>
      </c>
      <c r="E24" s="14"/>
      <c r="F24" s="5"/>
      <c r="G24" s="5"/>
      <c r="P24" s="9"/>
      <c r="Q24" s="9"/>
      <c r="R24" s="9"/>
    </row>
    <row r="25" spans="1:18" s="1" customFormat="1" ht="14.25">
      <c r="A25" s="25" t="s">
        <v>7</v>
      </c>
      <c r="B25" s="8"/>
      <c r="E25" s="14"/>
      <c r="F25" s="5"/>
      <c r="G25" s="5"/>
      <c r="H25" s="8"/>
      <c r="P25" s="9"/>
      <c r="Q25" s="9"/>
      <c r="R25" s="9"/>
    </row>
    <row r="26" spans="1:18" s="1" customFormat="1" ht="14.25">
      <c r="A26" s="1">
        <v>477878.99158605083</v>
      </c>
      <c r="B26" s="24" t="s">
        <v>32</v>
      </c>
      <c r="E26" s="14"/>
      <c r="F26" s="5"/>
      <c r="G26" s="5"/>
      <c r="I26" s="17"/>
      <c r="P26" s="10"/>
      <c r="Q26" s="10"/>
      <c r="R26" s="10"/>
    </row>
    <row r="27" spans="1:18" ht="14.25">
      <c r="A27">
        <v>3.0931319588192325</v>
      </c>
      <c r="B27" s="23" t="s">
        <v>31</v>
      </c>
      <c r="E27" s="14"/>
      <c r="F27" s="5"/>
      <c r="G27" s="5"/>
      <c r="I27" s="16"/>
      <c r="P27" s="9"/>
      <c r="Q27" s="9"/>
      <c r="R27" s="9"/>
    </row>
    <row r="28" spans="1:18" s="1" customFormat="1" ht="14.25">
      <c r="A28" s="1">
        <v>143491.4851008837</v>
      </c>
      <c r="B28" s="24" t="s">
        <v>33</v>
      </c>
      <c r="E28" s="14"/>
      <c r="F28" s="5"/>
      <c r="G28" s="5"/>
      <c r="I28" s="17"/>
      <c r="P28" s="5"/>
      <c r="Q28" s="5"/>
      <c r="R28" s="5"/>
    </row>
    <row r="29" spans="1:18" ht="14.25">
      <c r="A29">
        <v>0.21720883577104644</v>
      </c>
      <c r="B29" s="23" t="s">
        <v>34</v>
      </c>
      <c r="D29" s="14"/>
      <c r="E29" s="14"/>
      <c r="F29" s="5"/>
      <c r="G29" s="5"/>
      <c r="H29" s="14"/>
      <c r="I29" s="18"/>
      <c r="J29" s="14"/>
      <c r="P29" s="5"/>
      <c r="Q29" s="5"/>
      <c r="R29" s="5"/>
    </row>
    <row r="30" spans="1:18" s="1" customFormat="1" ht="14.25">
      <c r="A30" s="1">
        <v>570817.1568049969</v>
      </c>
      <c r="B30" s="8" t="s">
        <v>35</v>
      </c>
      <c r="D30" s="14"/>
      <c r="E30" s="14"/>
      <c r="F30" s="5"/>
      <c r="G30" s="5"/>
      <c r="H30" s="14"/>
      <c r="I30" s="14"/>
      <c r="J30" s="14"/>
      <c r="P30" s="5"/>
      <c r="Q30" s="5"/>
      <c r="R30" s="5"/>
    </row>
    <row r="31" spans="1:18" s="1" customFormat="1" ht="14.25">
      <c r="A31" s="14"/>
      <c r="B31" s="14"/>
      <c r="C31" s="14"/>
      <c r="D31" s="14"/>
      <c r="E31" s="14"/>
      <c r="F31" s="5"/>
      <c r="G31" s="5"/>
      <c r="H31"/>
      <c r="I31"/>
      <c r="J31"/>
      <c r="P31" s="5"/>
      <c r="Q31" s="5"/>
      <c r="R31" s="5"/>
    </row>
    <row r="32" spans="1:18" ht="14.25">
      <c r="A32" s="14"/>
      <c r="B32" s="14"/>
      <c r="C32" s="14"/>
      <c r="D32" s="14"/>
      <c r="E32" s="14"/>
      <c r="F32" s="5"/>
      <c r="G32" s="5"/>
      <c r="H32" s="1"/>
      <c r="I32" s="1"/>
      <c r="J32" s="1"/>
      <c r="P32" s="5"/>
      <c r="Q32" s="5"/>
      <c r="R32" s="5"/>
    </row>
    <row r="33" spans="1:18" s="1" customFormat="1" ht="14.25">
      <c r="A33" s="14"/>
      <c r="B33" s="14"/>
      <c r="C33" s="14"/>
      <c r="D33" s="14"/>
      <c r="E33" s="14"/>
      <c r="F33" s="5"/>
      <c r="G33" s="5"/>
      <c r="H33" s="5"/>
      <c r="I33" s="5"/>
      <c r="P33" s="5"/>
      <c r="Q33" s="5"/>
      <c r="R33" s="5"/>
    </row>
    <row r="34" spans="1:18" s="1" customFormat="1" ht="14.25">
      <c r="A34" s="14"/>
      <c r="B34" s="14"/>
      <c r="C34" s="14"/>
      <c r="D34" s="14"/>
      <c r="E34" s="14"/>
      <c r="F34" s="5"/>
      <c r="G34" s="5"/>
      <c r="P34" s="5"/>
      <c r="Q34" s="5"/>
      <c r="R34" s="5"/>
    </row>
    <row r="35" spans="1:18" ht="14.25">
      <c r="A35" s="14"/>
      <c r="B35" s="14"/>
      <c r="C35" s="14"/>
      <c r="D35" s="14"/>
      <c r="E35" s="14"/>
      <c r="F35" s="5"/>
      <c r="G35" s="5"/>
      <c r="H35" s="1"/>
      <c r="I35" s="1"/>
      <c r="J35" s="1"/>
      <c r="P35" s="5"/>
      <c r="Q35" s="5"/>
      <c r="R35" s="5"/>
    </row>
    <row r="36" spans="1:18" ht="14.25">
      <c r="A36" s="14"/>
      <c r="B36" s="14"/>
      <c r="C36" s="14"/>
      <c r="D36" s="14"/>
      <c r="E36" s="14"/>
      <c r="F36" s="5"/>
      <c r="G36" s="14"/>
      <c r="P36" s="5"/>
      <c r="Q36" s="5"/>
      <c r="R36" s="5"/>
    </row>
    <row r="37" spans="1:10" ht="14.25">
      <c r="A37" s="14"/>
      <c r="B37" s="14"/>
      <c r="C37" s="14"/>
      <c r="D37" s="14"/>
      <c r="E37" s="14"/>
      <c r="F37" s="5"/>
      <c r="G37" s="5"/>
      <c r="H37" s="1"/>
      <c r="I37" s="1"/>
      <c r="J37" s="1"/>
    </row>
    <row r="38" spans="1:9" ht="14.25">
      <c r="A38" s="14"/>
      <c r="B38" s="14"/>
      <c r="C38" s="14"/>
      <c r="D38" s="14"/>
      <c r="E38" s="14"/>
      <c r="F38" s="5"/>
      <c r="G38" s="13"/>
      <c r="H38" s="5"/>
      <c r="I38" s="5"/>
    </row>
    <row r="39" spans="1:10" ht="14.25">
      <c r="A39" s="14"/>
      <c r="B39" s="14"/>
      <c r="C39" s="14"/>
      <c r="D39" s="14"/>
      <c r="E39" s="14"/>
      <c r="F39" s="5"/>
      <c r="G39" s="5"/>
      <c r="H39" s="1"/>
      <c r="I39" s="1"/>
      <c r="J39" s="1"/>
    </row>
    <row r="40" spans="1:10" ht="14.25">
      <c r="A40" s="14"/>
      <c r="B40" s="14"/>
      <c r="C40" s="14"/>
      <c r="D40" s="14"/>
      <c r="E40" s="14"/>
      <c r="F40" s="5"/>
      <c r="G40" s="5"/>
      <c r="H40" s="1"/>
      <c r="I40" s="1"/>
      <c r="J40" s="1"/>
    </row>
    <row r="41" spans="1:7" ht="14.25">
      <c r="A41" s="14"/>
      <c r="B41" s="14"/>
      <c r="C41" s="14"/>
      <c r="D41" s="14"/>
      <c r="E41" s="14"/>
      <c r="F41" s="5"/>
      <c r="G41" s="5"/>
    </row>
    <row r="42" spans="1:10" ht="14.25">
      <c r="A42" s="14"/>
      <c r="B42" s="14"/>
      <c r="C42" s="14"/>
      <c r="D42" s="14"/>
      <c r="E42" s="14"/>
      <c r="F42" s="5"/>
      <c r="G42" s="5"/>
      <c r="H42" s="1"/>
      <c r="I42" s="1"/>
      <c r="J42" s="1"/>
    </row>
    <row r="43" spans="1:15" ht="14.25">
      <c r="A43" s="14"/>
      <c r="B43" s="14"/>
      <c r="C43" s="14"/>
      <c r="D43" s="14"/>
      <c r="E43" s="14"/>
      <c r="F43" s="5"/>
      <c r="G43" s="5"/>
      <c r="H43" s="5"/>
      <c r="I43" s="5"/>
      <c r="L43" s="14"/>
      <c r="M43" s="14"/>
      <c r="N43" s="14"/>
      <c r="O43" s="2"/>
    </row>
    <row r="44" spans="1:15" ht="14.25">
      <c r="A44" s="14"/>
      <c r="B44" s="14"/>
      <c r="C44" s="14"/>
      <c r="D44" s="14"/>
      <c r="E44" s="14"/>
      <c r="F44" s="5"/>
      <c r="G44" s="5"/>
      <c r="H44" s="1"/>
      <c r="I44" s="1"/>
      <c r="J44" s="1"/>
      <c r="L44" s="14"/>
      <c r="M44" s="14"/>
      <c r="N44" s="14"/>
      <c r="O44" s="2"/>
    </row>
    <row r="45" spans="1:15" ht="14.25">
      <c r="A45" s="14"/>
      <c r="B45" s="14"/>
      <c r="C45" s="14"/>
      <c r="D45" s="14"/>
      <c r="E45" s="14"/>
      <c r="F45" s="5"/>
      <c r="G45" s="5"/>
      <c r="H45" s="1"/>
      <c r="I45" s="1"/>
      <c r="J45" s="1"/>
      <c r="L45" s="14"/>
      <c r="M45" s="14"/>
      <c r="N45" s="14"/>
      <c r="O45" s="2"/>
    </row>
    <row r="46" spans="1:15" ht="14.25">
      <c r="A46" s="14"/>
      <c r="B46" s="14"/>
      <c r="C46" s="14"/>
      <c r="D46" s="14"/>
      <c r="E46" s="14"/>
      <c r="F46" s="5"/>
      <c r="G46" s="5"/>
      <c r="L46" s="14"/>
      <c r="M46" s="14"/>
      <c r="N46" s="14"/>
      <c r="O46" s="2"/>
    </row>
    <row r="47" spans="1:15" ht="14.25">
      <c r="A47" s="14"/>
      <c r="B47" s="14"/>
      <c r="C47" s="14"/>
      <c r="D47" s="14"/>
      <c r="E47" s="14"/>
      <c r="F47" s="5"/>
      <c r="G47" s="5"/>
      <c r="H47" s="1"/>
      <c r="I47" s="1"/>
      <c r="J47" s="1"/>
      <c r="O47" s="2"/>
    </row>
    <row r="48" spans="1:15" ht="14.25">
      <c r="A48" s="14"/>
      <c r="B48" s="14"/>
      <c r="C48" s="14"/>
      <c r="D48" s="14"/>
      <c r="E48" s="14"/>
      <c r="F48" s="5"/>
      <c r="G48" s="5"/>
      <c r="H48" s="5"/>
      <c r="I48" s="5"/>
      <c r="O48" s="2"/>
    </row>
    <row r="49" spans="1:9" ht="14.25">
      <c r="A49" s="14"/>
      <c r="B49" s="14"/>
      <c r="C49" s="14"/>
      <c r="D49" s="14"/>
      <c r="E49" s="14"/>
      <c r="F49" s="5"/>
      <c r="G49" s="5"/>
      <c r="H49" s="5"/>
      <c r="I49" s="5"/>
    </row>
    <row r="50" spans="1:9" ht="14.25">
      <c r="A50" s="14"/>
      <c r="B50" s="14"/>
      <c r="C50" s="14"/>
      <c r="D50" s="14"/>
      <c r="E50" s="14"/>
      <c r="F50" s="5"/>
      <c r="G50" s="5"/>
      <c r="H50" s="5"/>
      <c r="I50" s="5"/>
    </row>
    <row r="51" spans="1:9" ht="14.25">
      <c r="A51" s="10"/>
      <c r="B51" s="10"/>
      <c r="C51" s="10"/>
      <c r="D51" s="10"/>
      <c r="E51" s="10"/>
      <c r="F51" s="2"/>
      <c r="G51" s="2"/>
      <c r="H51" s="2"/>
      <c r="I51" s="2"/>
    </row>
    <row r="52" spans="6:14" ht="14.25">
      <c r="F52" s="2"/>
      <c r="G52" s="2"/>
      <c r="H52" s="2"/>
      <c r="I52" s="2"/>
      <c r="J52" s="2"/>
      <c r="K52" s="2"/>
      <c r="L52" s="2"/>
      <c r="M52" s="2"/>
      <c r="N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zoomScale="85" zoomScaleNormal="85" workbookViewId="0" topLeftCell="A1">
      <selection activeCell="A36" sqref="A36"/>
    </sheetView>
  </sheetViews>
  <sheetFormatPr defaultColWidth="9.140625" defaultRowHeight="12.75"/>
  <cols>
    <col min="2" max="2" width="9.7109375" style="0" customWidth="1"/>
    <col min="3" max="3" width="9.421875" style="0" bestFit="1" customWidth="1"/>
  </cols>
  <sheetData>
    <row r="1" spans="1:1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7"/>
      <c r="B2" s="6"/>
      <c r="C2" s="6"/>
      <c r="D2" s="6"/>
      <c r="E2" s="2"/>
      <c r="F2" s="2"/>
      <c r="G2" s="7"/>
      <c r="H2" s="6"/>
      <c r="I2" s="6"/>
      <c r="J2" s="6"/>
      <c r="K2" s="9"/>
    </row>
    <row r="3" spans="1:11" ht="14.25">
      <c r="A3" s="8" t="s">
        <v>8</v>
      </c>
      <c r="B3" s="1"/>
      <c r="C3" s="1"/>
      <c r="D3" s="9"/>
      <c r="E3" s="2"/>
      <c r="F3" s="2"/>
      <c r="G3" s="9"/>
      <c r="H3" s="9"/>
      <c r="I3" s="9"/>
      <c r="J3" s="9"/>
      <c r="K3" s="9"/>
    </row>
    <row r="4" spans="1:11" ht="14.25">
      <c r="A4" s="10">
        <v>477878.99158605083</v>
      </c>
      <c r="B4" s="17" t="s">
        <v>36</v>
      </c>
      <c r="C4" s="1"/>
      <c r="D4" s="9"/>
      <c r="E4" s="2"/>
      <c r="F4" s="2"/>
      <c r="G4" s="9"/>
      <c r="H4" s="9"/>
      <c r="I4" s="9"/>
      <c r="J4" s="9"/>
      <c r="K4" s="9"/>
    </row>
    <row r="5" spans="1:11" ht="14.25">
      <c r="A5" s="10">
        <v>3.0931319588192325</v>
      </c>
      <c r="B5" s="16" t="s">
        <v>37</v>
      </c>
      <c r="D5" s="9"/>
      <c r="E5" s="2"/>
      <c r="F5" s="2"/>
      <c r="G5" s="9"/>
      <c r="H5" s="9"/>
      <c r="I5" s="9"/>
      <c r="J5" s="9"/>
      <c r="K5" s="9"/>
    </row>
    <row r="6" spans="1:11" ht="14.25">
      <c r="A6" s="10">
        <v>143491.4851008837</v>
      </c>
      <c r="B6" s="17" t="s">
        <v>38</v>
      </c>
      <c r="C6" s="1"/>
      <c r="D6" s="9"/>
      <c r="E6" s="2"/>
      <c r="F6" s="2"/>
      <c r="G6" s="9"/>
      <c r="H6" s="9"/>
      <c r="I6" s="9"/>
      <c r="J6" s="9"/>
      <c r="K6" s="9"/>
    </row>
    <row r="7" spans="1:11" ht="14.25">
      <c r="A7" s="9"/>
      <c r="B7" s="9"/>
      <c r="C7" s="9"/>
      <c r="D7" s="9"/>
      <c r="E7" s="2"/>
      <c r="F7" s="2"/>
      <c r="G7" s="9"/>
      <c r="H7" s="9"/>
      <c r="I7" s="9"/>
      <c r="J7" s="9"/>
      <c r="K7" s="9"/>
    </row>
    <row r="8" spans="1:11" ht="15">
      <c r="A8" s="30" t="s">
        <v>9</v>
      </c>
      <c r="B8" s="6" t="s">
        <v>10</v>
      </c>
      <c r="C8" s="9"/>
      <c r="D8" s="9"/>
      <c r="E8" s="2"/>
      <c r="F8" s="2"/>
      <c r="G8" s="9"/>
      <c r="H8" s="9"/>
      <c r="I8" s="9"/>
      <c r="J8" s="9"/>
      <c r="K8" s="9"/>
    </row>
    <row r="9" spans="1:11" ht="14.25">
      <c r="A9" s="9">
        <v>0</v>
      </c>
      <c r="B9" s="9">
        <f>1-weib3(A9,$A$4,$A$5,$A$6)</f>
        <v>1</v>
      </c>
      <c r="C9" s="9"/>
      <c r="D9" s="9"/>
      <c r="E9" s="2"/>
      <c r="F9" s="2"/>
      <c r="G9" s="9"/>
      <c r="H9" s="9"/>
      <c r="I9" s="9"/>
      <c r="J9" s="9"/>
      <c r="K9" s="9"/>
    </row>
    <row r="10" spans="1:11" ht="14.25">
      <c r="A10" s="9">
        <f>A9+$A$4/10</f>
        <v>47787.89915860508</v>
      </c>
      <c r="B10" s="9">
        <f aca="true" t="shared" si="0" ref="B10:B31">1-weib3(A10,$A$4,$A$5,$A$6)</f>
        <v>1</v>
      </c>
      <c r="C10" s="9"/>
      <c r="D10" s="9"/>
      <c r="E10" s="2"/>
      <c r="F10" s="2"/>
      <c r="G10" s="9"/>
      <c r="H10" s="9"/>
      <c r="I10" s="9"/>
      <c r="J10" s="9"/>
      <c r="K10" s="9"/>
    </row>
    <row r="11" spans="1:11" ht="14.25">
      <c r="A11" s="9">
        <f aca="true" t="shared" si="1" ref="A11:A31">A10+$A$4/10</f>
        <v>95575.79831721017</v>
      </c>
      <c r="B11" s="9">
        <f t="shared" si="0"/>
        <v>1</v>
      </c>
      <c r="C11" s="9"/>
      <c r="D11" s="9"/>
      <c r="E11" s="9"/>
      <c r="F11" s="2"/>
      <c r="G11" s="5"/>
      <c r="H11" s="9"/>
      <c r="I11" s="9"/>
      <c r="J11" s="9"/>
      <c r="K11" s="9"/>
    </row>
    <row r="12" spans="1:11" ht="14.25">
      <c r="A12" s="9">
        <f t="shared" si="1"/>
        <v>143363.69747581525</v>
      </c>
      <c r="B12" s="9">
        <f t="shared" si="0"/>
        <v>1</v>
      </c>
      <c r="C12" s="5"/>
      <c r="D12" s="5"/>
      <c r="E12" s="5"/>
      <c r="F12" s="2"/>
      <c r="G12" s="9"/>
      <c r="H12" s="9"/>
      <c r="I12" s="9"/>
      <c r="J12" s="9"/>
      <c r="K12" s="9"/>
    </row>
    <row r="13" spans="1:11" ht="14.25">
      <c r="A13" s="9">
        <f t="shared" si="1"/>
        <v>191151.59663442033</v>
      </c>
      <c r="B13" s="9">
        <f t="shared" si="0"/>
        <v>0.9991999865138637</v>
      </c>
      <c r="C13" s="5"/>
      <c r="D13" s="5"/>
      <c r="E13" s="5"/>
      <c r="F13" s="2"/>
      <c r="G13" s="9"/>
      <c r="H13" s="9"/>
      <c r="I13" s="9"/>
      <c r="J13" s="9"/>
      <c r="K13" s="9"/>
    </row>
    <row r="14" spans="1:11" ht="14.25">
      <c r="A14" s="9">
        <f t="shared" si="1"/>
        <v>238939.49579302542</v>
      </c>
      <c r="B14" s="9">
        <f t="shared" si="0"/>
        <v>0.9931654814357214</v>
      </c>
      <c r="C14" s="5"/>
      <c r="D14" s="5"/>
      <c r="E14" s="5"/>
      <c r="F14" s="2"/>
      <c r="G14" s="9"/>
      <c r="H14" s="9"/>
      <c r="I14" s="9"/>
      <c r="J14" s="9"/>
      <c r="K14" s="9"/>
    </row>
    <row r="15" spans="1:11" ht="14.25">
      <c r="A15" s="9">
        <f t="shared" si="1"/>
        <v>286727.3949516305</v>
      </c>
      <c r="B15" s="9">
        <f t="shared" si="0"/>
        <v>0.9762177488733333</v>
      </c>
      <c r="C15" s="5"/>
      <c r="D15" s="5"/>
      <c r="E15" s="5"/>
      <c r="F15" s="2"/>
      <c r="G15" s="9"/>
      <c r="H15" s="9"/>
      <c r="I15" s="9"/>
      <c r="J15" s="9"/>
      <c r="K15" s="9"/>
    </row>
    <row r="16" spans="1:11" ht="14.25">
      <c r="A16" s="9">
        <f t="shared" si="1"/>
        <v>334515.2941102356</v>
      </c>
      <c r="B16" s="9">
        <f t="shared" si="0"/>
        <v>0.9430427992105154</v>
      </c>
      <c r="C16" s="5"/>
      <c r="D16" s="5"/>
      <c r="E16" s="5"/>
      <c r="F16" s="2"/>
      <c r="G16" s="9"/>
      <c r="H16" s="9"/>
      <c r="I16" s="9"/>
      <c r="J16" s="9"/>
      <c r="K16" s="9"/>
    </row>
    <row r="17" spans="1:11" ht="14.25">
      <c r="A17" s="9">
        <f t="shared" si="1"/>
        <v>382303.19326884067</v>
      </c>
      <c r="B17" s="9">
        <f t="shared" si="0"/>
        <v>0.8895923784872017</v>
      </c>
      <c r="C17" s="5"/>
      <c r="D17" s="5"/>
      <c r="E17" s="5"/>
      <c r="F17" s="2"/>
      <c r="G17" s="9"/>
      <c r="H17" s="9"/>
      <c r="I17" s="9"/>
      <c r="J17" s="9"/>
      <c r="K17" s="9"/>
    </row>
    <row r="18" spans="1:11" ht="14.25">
      <c r="A18" s="9">
        <f t="shared" si="1"/>
        <v>430091.09242744575</v>
      </c>
      <c r="B18" s="9">
        <f t="shared" si="0"/>
        <v>0.8140929064716994</v>
      </c>
      <c r="C18" s="5"/>
      <c r="D18" s="5"/>
      <c r="E18" s="5"/>
      <c r="F18" s="2"/>
      <c r="G18" s="9"/>
      <c r="H18" s="9"/>
      <c r="I18" s="9"/>
      <c r="J18" s="9"/>
      <c r="K18" s="9"/>
    </row>
    <row r="19" spans="1:11" ht="14.25">
      <c r="A19" s="9">
        <f t="shared" si="1"/>
        <v>477878.99158605083</v>
      </c>
      <c r="B19" s="9">
        <f t="shared" si="0"/>
        <v>0.7179168314168504</v>
      </c>
      <c r="C19" s="5"/>
      <c r="D19" s="5"/>
      <c r="E19" s="5"/>
      <c r="F19" s="2"/>
      <c r="G19" s="9"/>
      <c r="H19" s="9"/>
      <c r="I19" s="9"/>
      <c r="J19" s="9"/>
      <c r="K19" s="9"/>
    </row>
    <row r="20" spans="1:11" ht="14.25">
      <c r="A20" s="9">
        <f t="shared" si="1"/>
        <v>525666.8907446559</v>
      </c>
      <c r="B20" s="9">
        <f t="shared" si="0"/>
        <v>0.6059539828809886</v>
      </c>
      <c r="C20" s="5"/>
      <c r="D20" s="5"/>
      <c r="E20" s="5"/>
      <c r="F20" s="2"/>
      <c r="G20" s="9"/>
      <c r="H20" s="9"/>
      <c r="I20" s="9"/>
      <c r="J20" s="9"/>
      <c r="K20" s="9"/>
    </row>
    <row r="21" spans="1:11" ht="14.25">
      <c r="A21" s="9">
        <f t="shared" si="1"/>
        <v>573454.789903261</v>
      </c>
      <c r="B21" s="9">
        <f t="shared" si="0"/>
        <v>0.48615951035733274</v>
      </c>
      <c r="C21" s="5"/>
      <c r="D21" s="5"/>
      <c r="E21" s="5"/>
      <c r="F21" s="2"/>
      <c r="G21" s="9"/>
      <c r="H21" s="9"/>
      <c r="I21" s="9"/>
      <c r="J21" s="9"/>
      <c r="K21" s="9"/>
    </row>
    <row r="22" spans="1:11" ht="14.25">
      <c r="A22" s="9">
        <f t="shared" si="1"/>
        <v>621242.6890618661</v>
      </c>
      <c r="B22" s="9">
        <f t="shared" si="0"/>
        <v>0.36818376282145115</v>
      </c>
      <c r="C22" s="5"/>
      <c r="D22" s="5"/>
      <c r="E22" s="5"/>
      <c r="F22" s="2"/>
      <c r="G22" s="5"/>
      <c r="H22" s="9"/>
      <c r="I22" s="9"/>
      <c r="J22" s="9"/>
      <c r="K22" s="9"/>
    </row>
    <row r="23" spans="1:11" ht="14.25">
      <c r="A23" s="9">
        <f t="shared" si="1"/>
        <v>669030.5882204713</v>
      </c>
      <c r="B23" s="9">
        <f t="shared" si="0"/>
        <v>0.261359708379198</v>
      </c>
      <c r="C23" s="5"/>
      <c r="D23" s="5"/>
      <c r="E23" s="5"/>
      <c r="F23" s="2"/>
      <c r="G23" s="9"/>
      <c r="H23" s="9"/>
      <c r="I23" s="9"/>
      <c r="J23" s="9"/>
      <c r="K23" s="9"/>
    </row>
    <row r="24" spans="1:11" ht="14.25">
      <c r="A24" s="9">
        <f t="shared" si="1"/>
        <v>716818.4873790764</v>
      </c>
      <c r="B24" s="9">
        <f t="shared" si="0"/>
        <v>0.17266866850115026</v>
      </c>
      <c r="C24" s="5"/>
      <c r="D24" s="5"/>
      <c r="E24" s="5"/>
      <c r="F24" s="2"/>
      <c r="G24" s="9"/>
      <c r="H24" s="9"/>
      <c r="I24" s="9"/>
      <c r="J24" s="9"/>
      <c r="K24" s="9"/>
    </row>
    <row r="25" spans="1:11" ht="14.25">
      <c r="A25" s="9">
        <f t="shared" si="1"/>
        <v>764606.3865376816</v>
      </c>
      <c r="B25" s="9">
        <f t="shared" si="0"/>
        <v>0.10540852994011907</v>
      </c>
      <c r="C25" s="5"/>
      <c r="D25" s="5"/>
      <c r="E25" s="5"/>
      <c r="F25" s="2"/>
      <c r="G25" s="9"/>
      <c r="H25" s="9"/>
      <c r="I25" s="9"/>
      <c r="J25" s="9"/>
      <c r="K25" s="9"/>
    </row>
    <row r="26" spans="1:11" ht="14.25">
      <c r="A26" s="9">
        <f t="shared" si="1"/>
        <v>812394.2856962867</v>
      </c>
      <c r="B26" s="9">
        <f t="shared" si="0"/>
        <v>0.05903198471920168</v>
      </c>
      <c r="C26" s="5"/>
      <c r="D26" s="5"/>
      <c r="E26" s="5"/>
      <c r="F26" s="2"/>
      <c r="G26" s="9"/>
      <c r="H26" s="9"/>
      <c r="I26" s="9"/>
      <c r="J26" s="9"/>
      <c r="K26" s="9"/>
    </row>
    <row r="27" spans="1:11" ht="14.25">
      <c r="A27" s="9">
        <f t="shared" si="1"/>
        <v>860182.1848548918</v>
      </c>
      <c r="B27" s="9">
        <f t="shared" si="0"/>
        <v>0.030108416593078502</v>
      </c>
      <c r="C27" s="5"/>
      <c r="D27" s="5"/>
      <c r="E27" s="5"/>
      <c r="F27" s="2"/>
      <c r="G27" s="9"/>
      <c r="H27" s="9"/>
      <c r="I27" s="9"/>
      <c r="J27" s="9"/>
      <c r="K27" s="9"/>
    </row>
    <row r="28" spans="1:11" ht="14.25">
      <c r="A28" s="9">
        <f t="shared" si="1"/>
        <v>907970.084013497</v>
      </c>
      <c r="B28" s="9">
        <f t="shared" si="0"/>
        <v>0.013883395967223433</v>
      </c>
      <c r="C28" s="5"/>
      <c r="D28" s="5"/>
      <c r="E28" s="5"/>
      <c r="F28" s="2"/>
      <c r="G28" s="9"/>
      <c r="H28" s="9"/>
      <c r="I28" s="9"/>
      <c r="J28" s="9"/>
      <c r="K28" s="9"/>
    </row>
    <row r="29" spans="1:11" ht="14.25">
      <c r="A29" s="9">
        <f t="shared" si="1"/>
        <v>955757.9831721021</v>
      </c>
      <c r="B29" s="9">
        <f t="shared" si="0"/>
        <v>0.005745254594796134</v>
      </c>
      <c r="C29" s="2"/>
      <c r="D29" s="2"/>
      <c r="E29" s="2"/>
      <c r="F29" s="2"/>
      <c r="G29" s="9"/>
      <c r="H29" s="9"/>
      <c r="I29" s="9"/>
      <c r="J29" s="9"/>
      <c r="K29" s="9"/>
    </row>
    <row r="30" spans="1:11" ht="14.25">
      <c r="A30" s="9">
        <f t="shared" si="1"/>
        <v>1003545.8823307073</v>
      </c>
      <c r="B30" s="9">
        <f t="shared" si="0"/>
        <v>0.0021179144762248914</v>
      </c>
      <c r="C30" s="2"/>
      <c r="D30" s="2"/>
      <c r="E30" s="2"/>
      <c r="F30" s="2"/>
      <c r="G30" s="9"/>
      <c r="H30" s="9"/>
      <c r="I30" s="9"/>
      <c r="J30" s="9"/>
      <c r="K30" s="9"/>
    </row>
    <row r="31" spans="1:11" ht="14.25">
      <c r="A31" s="9">
        <f t="shared" si="1"/>
        <v>1051333.7814893124</v>
      </c>
      <c r="B31" s="9">
        <f t="shared" si="0"/>
        <v>0.0006903275660258279</v>
      </c>
      <c r="C31" s="2"/>
      <c r="D31" s="2"/>
      <c r="E31" s="2"/>
      <c r="F31" s="2"/>
      <c r="G31" s="9"/>
      <c r="H31" s="9"/>
      <c r="I31" s="9"/>
      <c r="J31" s="9"/>
      <c r="K31" s="9"/>
    </row>
    <row r="32" spans="1:11" ht="14.25">
      <c r="A32" s="2"/>
      <c r="B32" s="2"/>
      <c r="C32" s="2"/>
      <c r="D32" s="2"/>
      <c r="E32" s="2"/>
      <c r="F32" s="2"/>
      <c r="G32" s="9"/>
      <c r="H32" s="9"/>
      <c r="I32" s="9"/>
      <c r="J32" s="9"/>
      <c r="K32" s="9"/>
    </row>
    <row r="33" spans="1:11" ht="14.25">
      <c r="A33" s="2"/>
      <c r="B33" s="2"/>
      <c r="C33" s="2"/>
      <c r="D33" s="2"/>
      <c r="E33" s="2"/>
      <c r="F33" s="2"/>
      <c r="G33" s="5"/>
      <c r="H33" s="9"/>
      <c r="I33" s="9"/>
      <c r="J33" s="9"/>
      <c r="K33" s="9"/>
    </row>
    <row r="34" spans="1:11" ht="14.25">
      <c r="A34" s="2"/>
      <c r="B34" s="2"/>
      <c r="C34" s="2"/>
      <c r="D34" s="2"/>
      <c r="E34" s="2"/>
      <c r="F34" s="2"/>
      <c r="G34" s="9"/>
      <c r="H34" s="9"/>
      <c r="I34" s="9"/>
      <c r="J34" s="9"/>
      <c r="K34" s="9"/>
    </row>
    <row r="35" spans="1:11" ht="14.25">
      <c r="A35" s="2"/>
      <c r="B35" s="2"/>
      <c r="C35" s="2"/>
      <c r="D35" s="2"/>
      <c r="E35" s="2"/>
      <c r="F35" s="2"/>
      <c r="G35" s="9"/>
      <c r="H35" s="9"/>
      <c r="I35" s="9"/>
      <c r="J35" s="9"/>
      <c r="K35" s="9"/>
    </row>
    <row r="36" spans="1:11" ht="14.25">
      <c r="A36" s="2"/>
      <c r="B36" s="9"/>
      <c r="C36" s="2"/>
      <c r="D36" s="2"/>
      <c r="E36" s="2"/>
      <c r="F36" s="2"/>
      <c r="G36" s="9"/>
      <c r="H36" s="9"/>
      <c r="I36" s="9"/>
      <c r="J36" s="9"/>
      <c r="K36" s="9"/>
    </row>
    <row r="37" spans="1:11" ht="14.25">
      <c r="A37" s="2"/>
      <c r="B37" s="2"/>
      <c r="C37" s="2"/>
      <c r="D37" s="2"/>
      <c r="E37" s="2"/>
      <c r="F37" s="2"/>
      <c r="G37" s="9"/>
      <c r="H37" s="9"/>
      <c r="I37" s="9"/>
      <c r="J37" s="9"/>
      <c r="K37" s="9"/>
    </row>
    <row r="38" spans="1:11" ht="14.25">
      <c r="A38" s="2"/>
      <c r="B38" s="2"/>
      <c r="C38" s="2"/>
      <c r="D38" s="2"/>
      <c r="E38" s="2"/>
      <c r="F38" s="2"/>
      <c r="G38" s="9"/>
      <c r="H38" s="9"/>
      <c r="I38" s="9"/>
      <c r="J38" s="9"/>
      <c r="K38" s="9"/>
    </row>
    <row r="39" spans="1:11" ht="14.25">
      <c r="A39" s="2"/>
      <c r="B39" s="2"/>
      <c r="C39" s="2"/>
      <c r="D39" s="2"/>
      <c r="E39" s="2"/>
      <c r="F39" s="2"/>
      <c r="G39" s="9"/>
      <c r="H39" s="9"/>
      <c r="I39" s="9"/>
      <c r="J39" s="9"/>
      <c r="K39" s="9"/>
    </row>
    <row r="40" spans="1:11" ht="14.25">
      <c r="A40" s="2"/>
      <c r="B40" s="2"/>
      <c r="C40" s="2"/>
      <c r="D40" s="2"/>
      <c r="E40" s="2"/>
      <c r="F40" s="2"/>
      <c r="G40" s="9"/>
      <c r="H40" s="9"/>
      <c r="I40" s="9"/>
      <c r="J40" s="9"/>
      <c r="K40" s="9"/>
    </row>
    <row r="41" spans="1:11" ht="14.25">
      <c r="A41" s="2"/>
      <c r="B41" s="2"/>
      <c r="C41" s="2"/>
      <c r="D41" s="2"/>
      <c r="E41" s="2"/>
      <c r="F41" s="2"/>
      <c r="G41" s="9"/>
      <c r="H41" s="9"/>
      <c r="I41" s="9"/>
      <c r="J41" s="9"/>
      <c r="K41" s="9"/>
    </row>
    <row r="42" spans="1:11" ht="14.25">
      <c r="A42" s="2"/>
      <c r="B42" s="2"/>
      <c r="C42" s="2"/>
      <c r="D42" s="2"/>
      <c r="E42" s="2"/>
      <c r="F42" s="2"/>
      <c r="G42" s="9"/>
      <c r="H42" s="9"/>
      <c r="I42" s="9"/>
      <c r="J42" s="9"/>
      <c r="K42" s="9"/>
    </row>
    <row r="43" spans="1:11" ht="14.25">
      <c r="A43" s="2"/>
      <c r="B43" s="2"/>
      <c r="C43" s="2"/>
      <c r="D43" s="2"/>
      <c r="E43" s="2"/>
      <c r="F43" s="2"/>
      <c r="G43" s="9"/>
      <c r="H43" s="9"/>
      <c r="I43" s="9"/>
      <c r="J43" s="9"/>
      <c r="K43" s="9"/>
    </row>
    <row r="44" spans="1:11" ht="14.25">
      <c r="A44" s="2"/>
      <c r="B44" s="2"/>
      <c r="C44" s="2"/>
      <c r="D44" s="2"/>
      <c r="E44" s="5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tabSelected="1" workbookViewId="0" topLeftCell="A1">
      <selection activeCell="G44" sqref="G44"/>
    </sheetView>
  </sheetViews>
  <sheetFormatPr defaultColWidth="9.140625" defaultRowHeight="12.75"/>
  <cols>
    <col min="5" max="5" width="9.00390625" style="0" customWidth="1"/>
  </cols>
  <sheetData>
    <row r="1" ht="12.75">
      <c r="A1" s="21" t="s">
        <v>17</v>
      </c>
    </row>
    <row r="3" spans="1:5" ht="15.75">
      <c r="A3" s="29" t="s">
        <v>26</v>
      </c>
      <c r="B3" s="26">
        <f>(B29-250)/250</f>
        <v>0.416</v>
      </c>
      <c r="C3" s="27" t="s">
        <v>25</v>
      </c>
      <c r="E3" s="21" t="s">
        <v>27</v>
      </c>
    </row>
    <row r="4" spans="1:8" ht="15.75">
      <c r="A4" s="29" t="s">
        <v>26</v>
      </c>
      <c r="B4">
        <f>B13*B3</f>
        <v>143977.6</v>
      </c>
      <c r="F4" s="21" t="s">
        <v>21</v>
      </c>
      <c r="G4" s="28">
        <f>RSQ(F13:F22,E13:E22)</f>
        <v>0.9807095077077106</v>
      </c>
      <c r="H4" s="21" t="s">
        <v>22</v>
      </c>
    </row>
    <row r="5" spans="2:5" ht="12.75">
      <c r="B5" s="21"/>
      <c r="E5" t="s">
        <v>16</v>
      </c>
    </row>
    <row r="6" spans="2:4" ht="15.75">
      <c r="B6" s="29" t="s">
        <v>28</v>
      </c>
      <c r="C6" s="26">
        <f>(E26-A22*E24*E25)/(E27-A22*E24^2)</f>
        <v>3.0888307025356414</v>
      </c>
      <c r="D6" s="21"/>
    </row>
    <row r="7" spans="2:4" ht="12.75">
      <c r="B7" s="21" t="s">
        <v>15</v>
      </c>
      <c r="C7" s="26">
        <f>E25-C6*E24</f>
        <v>-40.38975489848666</v>
      </c>
      <c r="D7" s="21"/>
    </row>
    <row r="8" spans="2:3" ht="12.75">
      <c r="B8" s="21" t="s">
        <v>29</v>
      </c>
      <c r="C8">
        <f>EXP(-C7/C6)</f>
        <v>477379.11715381517</v>
      </c>
    </row>
    <row r="10" spans="1:3" ht="12.75">
      <c r="A10" s="21" t="s">
        <v>23</v>
      </c>
      <c r="B10">
        <v>10</v>
      </c>
      <c r="C10" s="21" t="s">
        <v>24</v>
      </c>
    </row>
    <row r="11" spans="5:6" ht="12.75">
      <c r="E11" s="21" t="s">
        <v>20</v>
      </c>
      <c r="F11" s="21" t="s">
        <v>19</v>
      </c>
    </row>
    <row r="12" spans="1:6" ht="12.75">
      <c r="A12" s="21" t="s">
        <v>14</v>
      </c>
      <c r="B12" s="21" t="s">
        <v>13</v>
      </c>
      <c r="C12" s="21" t="s">
        <v>12</v>
      </c>
      <c r="D12" s="21" t="s">
        <v>40</v>
      </c>
      <c r="E12" s="21" t="s">
        <v>41</v>
      </c>
      <c r="F12" s="21" t="s">
        <v>18</v>
      </c>
    </row>
    <row r="13" spans="1:6" ht="12.75">
      <c r="A13">
        <v>1</v>
      </c>
      <c r="B13" s="10">
        <v>346100</v>
      </c>
      <c r="C13" s="22">
        <f>mr(A13,$B$10)</f>
        <v>0.06696700845942231</v>
      </c>
      <c r="D13">
        <f aca="true" t="shared" si="0" ref="D13:D22">B13-$B$4</f>
        <v>202122.4</v>
      </c>
      <c r="E13" s="22">
        <f>LN(D13)</f>
        <v>12.216628733469525</v>
      </c>
      <c r="F13" s="22">
        <f>LN(-LN(1-C13))</f>
        <v>-2.669098013634008</v>
      </c>
    </row>
    <row r="14" spans="1:6" ht="12.75">
      <c r="A14">
        <f>A13+1</f>
        <v>2</v>
      </c>
      <c r="B14" s="10">
        <v>434990</v>
      </c>
      <c r="C14" s="22">
        <f aca="true" t="shared" si="1" ref="C14:C22">mr(A14,$B$10)</f>
        <v>0.16226272818477472</v>
      </c>
      <c r="D14">
        <f t="shared" si="0"/>
        <v>291012.4</v>
      </c>
      <c r="E14" s="22">
        <f aca="true" t="shared" si="2" ref="E14:E22">LN(D14)</f>
        <v>12.581121156929626</v>
      </c>
      <c r="F14" s="22">
        <f aca="true" t="shared" si="3" ref="F14:F22">LN(-LN(1-C14))</f>
        <v>-1.7313188881914081</v>
      </c>
    </row>
    <row r="15" spans="1:6" ht="12.75">
      <c r="A15">
        <f aca="true" t="shared" si="4" ref="A15:A22">A14+1</f>
        <v>3</v>
      </c>
      <c r="B15" s="10">
        <v>457270</v>
      </c>
      <c r="C15" s="22">
        <f t="shared" si="1"/>
        <v>0.2585747232859947</v>
      </c>
      <c r="D15">
        <f t="shared" si="0"/>
        <v>313292.4</v>
      </c>
      <c r="E15" s="22">
        <f t="shared" si="2"/>
        <v>12.654892218746278</v>
      </c>
      <c r="F15" s="22">
        <f t="shared" si="3"/>
        <v>-1.2067068864387076</v>
      </c>
    </row>
    <row r="16" spans="1:6" ht="12.75">
      <c r="A16">
        <f t="shared" si="4"/>
        <v>4</v>
      </c>
      <c r="B16" s="10">
        <v>475380</v>
      </c>
      <c r="C16" s="22">
        <f t="shared" si="1"/>
        <v>0.3550999679698985</v>
      </c>
      <c r="D16">
        <f t="shared" si="0"/>
        <v>331402.4</v>
      </c>
      <c r="E16" s="22">
        <f t="shared" si="2"/>
        <v>12.711088625951998</v>
      </c>
      <c r="F16" s="22">
        <f t="shared" si="3"/>
        <v>-0.8240307371149481</v>
      </c>
    </row>
    <row r="17" spans="1:6" ht="12.75">
      <c r="A17">
        <f t="shared" si="4"/>
        <v>5</v>
      </c>
      <c r="B17" s="10">
        <v>553890</v>
      </c>
      <c r="C17" s="22">
        <f t="shared" si="1"/>
        <v>0.45169415619816</v>
      </c>
      <c r="D17">
        <f t="shared" si="0"/>
        <v>409912.4</v>
      </c>
      <c r="E17" s="22">
        <f t="shared" si="2"/>
        <v>12.923698757315668</v>
      </c>
      <c r="F17" s="22">
        <f t="shared" si="3"/>
        <v>-0.5092900723426734</v>
      </c>
    </row>
    <row r="18" spans="1:6" ht="12.75">
      <c r="A18">
        <f t="shared" si="4"/>
        <v>6</v>
      </c>
      <c r="B18" s="10">
        <v>600020</v>
      </c>
      <c r="C18" s="22">
        <f t="shared" si="1"/>
        <v>0.54830584380184</v>
      </c>
      <c r="D18">
        <f t="shared" si="0"/>
        <v>456042.4</v>
      </c>
      <c r="E18" s="22">
        <f t="shared" si="2"/>
        <v>13.030341066630063</v>
      </c>
      <c r="F18" s="22">
        <f t="shared" si="3"/>
        <v>-0.22972771221149915</v>
      </c>
    </row>
    <row r="19" spans="1:6" ht="12.75">
      <c r="A19">
        <f t="shared" si="4"/>
        <v>7</v>
      </c>
      <c r="B19" s="10">
        <v>653440</v>
      </c>
      <c r="C19" s="22">
        <f t="shared" si="1"/>
        <v>0.6449000320301015</v>
      </c>
      <c r="D19">
        <f t="shared" si="0"/>
        <v>509462.4</v>
      </c>
      <c r="E19" s="22">
        <f t="shared" si="2"/>
        <v>13.141111331080701</v>
      </c>
      <c r="F19" s="22">
        <f t="shared" si="3"/>
        <v>0.03474526057875608</v>
      </c>
    </row>
    <row r="20" spans="1:6" ht="12.75">
      <c r="A20">
        <f t="shared" si="4"/>
        <v>8</v>
      </c>
      <c r="B20" s="10">
        <v>679700</v>
      </c>
      <c r="C20" s="22">
        <f t="shared" si="1"/>
        <v>0.7414252767140055</v>
      </c>
      <c r="D20">
        <f t="shared" si="0"/>
        <v>535722.4</v>
      </c>
      <c r="E20" s="22">
        <f t="shared" si="2"/>
        <v>13.191371395443237</v>
      </c>
      <c r="F20" s="22">
        <f t="shared" si="3"/>
        <v>0.30200690181475115</v>
      </c>
    </row>
    <row r="21" spans="1:6" ht="12.75">
      <c r="A21">
        <f t="shared" si="4"/>
        <v>9</v>
      </c>
      <c r="B21" s="10">
        <v>727075</v>
      </c>
      <c r="C21" s="22">
        <f t="shared" si="1"/>
        <v>0.8377372718152253</v>
      </c>
      <c r="D21">
        <f t="shared" si="0"/>
        <v>583097.4</v>
      </c>
      <c r="E21" s="22">
        <f t="shared" si="2"/>
        <v>13.276109518273879</v>
      </c>
      <c r="F21" s="22">
        <f t="shared" si="3"/>
        <v>0.5980331446902251</v>
      </c>
    </row>
    <row r="22" spans="1:6" ht="12.75">
      <c r="A22">
        <f t="shared" si="4"/>
        <v>10</v>
      </c>
      <c r="B22" s="10">
        <v>764055</v>
      </c>
      <c r="C22" s="22">
        <f t="shared" si="1"/>
        <v>0.9330329915405776</v>
      </c>
      <c r="D22">
        <f t="shared" si="0"/>
        <v>620077.4</v>
      </c>
      <c r="E22" s="22">
        <f t="shared" si="2"/>
        <v>13.337599587939248</v>
      </c>
      <c r="F22" s="22">
        <f t="shared" si="3"/>
        <v>0.9945676446190386</v>
      </c>
    </row>
    <row r="24" spans="1:5" ht="12.75">
      <c r="A24" s="21"/>
      <c r="B24" s="21" t="s">
        <v>52</v>
      </c>
      <c r="D24" s="31" t="s">
        <v>47</v>
      </c>
      <c r="E24" s="22">
        <f>AVERAGE(E13:E22)</f>
        <v>12.906396239178022</v>
      </c>
    </row>
    <row r="25" spans="2:5" ht="12.75">
      <c r="B25" s="21" t="s">
        <v>53</v>
      </c>
      <c r="D25" s="31" t="s">
        <v>48</v>
      </c>
      <c r="E25" s="22">
        <f>AVERAGE(F13:F22)</f>
        <v>-0.5240819358230473</v>
      </c>
    </row>
    <row r="26" spans="4:5" ht="12.75">
      <c r="D26" s="33" t="s">
        <v>49</v>
      </c>
      <c r="E26">
        <f>SUMPRODUCT(E13:E22,F13:F22)</f>
        <v>-64.06455233969042</v>
      </c>
    </row>
    <row r="27" spans="4:5" ht="12.75">
      <c r="D27" s="33" t="s">
        <v>50</v>
      </c>
      <c r="E27">
        <f>SUMSQ(E13:E22)</f>
        <v>1666.9082092019905</v>
      </c>
    </row>
    <row r="29" spans="2:3" ht="12.75">
      <c r="B29">
        <v>354</v>
      </c>
      <c r="C29" s="21" t="s">
        <v>42</v>
      </c>
    </row>
    <row r="30" ht="12.75">
      <c r="C30" s="31" t="s">
        <v>43</v>
      </c>
    </row>
    <row r="31" ht="12.75">
      <c r="C31" s="32" t="s">
        <v>44</v>
      </c>
    </row>
    <row r="35" ht="12.75">
      <c r="C35" t="s">
        <v>45</v>
      </c>
    </row>
    <row r="36" ht="12.75">
      <c r="C36" t="s">
        <v>46</v>
      </c>
    </row>
    <row r="39" ht="12.75">
      <c r="B39" s="28" t="s">
        <v>51</v>
      </c>
    </row>
    <row r="41" spans="5:6" ht="12.75">
      <c r="E41" s="22"/>
      <c r="F41" s="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T.R.Chandrupatla</cp:lastModifiedBy>
  <dcterms:created xsi:type="dcterms:W3CDTF">2000-05-24T16:13:41Z</dcterms:created>
  <dcterms:modified xsi:type="dcterms:W3CDTF">2007-02-02T00:21:36Z</dcterms:modified>
  <cp:category/>
  <cp:version/>
  <cp:contentType/>
  <cp:contentStatus/>
</cp:coreProperties>
</file>